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5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з початку року" sheetId="11" r:id="rId11"/>
    <sheet name="уточнення планових показників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10">'з початку року'!$A$1:$P$47</definedName>
  </definedNames>
  <calcPr fullCalcOnLoad="1"/>
</workbook>
</file>

<file path=xl/sharedStrings.xml><?xml version="1.0" encoding="utf-8"?>
<sst xmlns="http://schemas.openxmlformats.org/spreadsheetml/2006/main" count="390" uniqueCount="124">
  <si>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</si>
  <si>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</si>
  <si>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</si>
  <si>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</si>
  <si>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</si>
  <si>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</si>
  <si>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</si>
  <si>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</si>
  <si>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</si>
  <si>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</si>
  <si>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</si>
  <si>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</si>
  <si>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</si>
  <si>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</si>
  <si>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</si>
  <si>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</si>
  <si>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</si>
  <si>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</si>
  <si>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</si>
  <si>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</si>
  <si>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</si>
  <si>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</si>
  <si>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</si>
  <si>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</si>
  <si>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</si>
  <si>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</si>
  <si>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</si>
  <si>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</si>
  <si>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</si>
  <si>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</si>
  <si>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</si>
  <si>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</si>
  <si>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</si>
  <si>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</si>
  <si>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</si>
  <si>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</si>
  <si>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</si>
  <si>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</si>
  <si>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</si>
  <si>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</si>
  <si>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</si>
  <si>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</si>
  <si>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</si>
  <si>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</si>
  <si>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</si>
  <si>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</si>
  <si>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</si>
  <si>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</si>
  <si>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</si>
  <si>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</si>
  <si>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</si>
  <si>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</si>
  <si>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</si>
  <si>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</si>
  <si>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</si>
  <si>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</si>
  <si>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</si>
  <si>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</si>
  <si>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</si>
  <si>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</si>
  <si>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</si>
  <si>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</si>
  <si>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</si>
  <si>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</si>
  <si>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</si>
  <si>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</si>
  <si>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</si>
  <si>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</si>
  <si>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</si>
  <si>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</si>
  <si>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</si>
  <si>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</si>
  <si>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</si>
  <si>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</si>
  <si>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</si>
  <si>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</si>
  <si>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</si>
  <si>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</si>
  <si>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</si>
  <si>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</si>
  <si>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</si>
  <si>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</si>
  <si>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</si>
  <si>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</si>
  <si>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</si>
  <si>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</si>
  <si>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</si>
  <si>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</si>
  <si>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</si>
  <si>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</si>
  <si>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</si>
  <si>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</si>
  <si>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</si>
  <si>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</si>
  <si>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</si>
  <si>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</si>
  <si>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</si>
  <si>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</si>
  <si>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</si>
  <si>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</si>
  <si>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</si>
  <si>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</si>
  <si>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</si>
  <si>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</si>
  <si>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</si>
  <si>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</si>
  <si>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</si>
  <si>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</si>
  <si>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</si>
  <si>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</si>
  <si>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</si>
  <si>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</si>
  <si>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</si>
  <si>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</si>
  <si>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</si>
  <si>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</si>
  <si>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</si>
  <si>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станом на 03.10.2017</t>
  </si>
  <si>
    <t>Фактичні надходження (жовтень)</t>
  </si>
  <si>
    <t xml:space="preserve">Динаміка надходжень до бюджету розвитку за жовтень 2017 р. </t>
  </si>
  <si>
    <r>
      <t xml:space="preserve">станом на 03.10.2017р.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</si>
  <si>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03.10.2017р.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</si>
  <si>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03.10.2017</t>
    </r>
    <r>
      <rPr>
        <sz val="10"/>
        <rFont val="Times New Roman"/>
        <family val="1"/>
      </rPr>
      <t xml:space="preserve"> (тис.грн.)</t>
    </r>
  </si>
  <si>
    <t>план на січень-жовтень 2017р.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</si>
</sst>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25"/>
      <color indexed="8"/>
      <name val="Times New Roman"/>
      <family val="1"/>
    </font>
    <font>
      <sz val="2.65"/>
      <color indexed="8"/>
      <name val="Times New Roman"/>
      <family val="1"/>
    </font>
    <font>
      <sz val="6.2"/>
      <color indexed="8"/>
      <name val="Times New Roman"/>
      <family val="1"/>
    </font>
    <font>
      <sz val="7.3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5591102"/>
        <c:axId val="28993327"/>
      </c:lineChart>
      <c:catAx>
        <c:axId val="255911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93327"/>
        <c:crosses val="autoZero"/>
        <c:auto val="0"/>
        <c:lblOffset val="100"/>
        <c:tickLblSkip val="1"/>
        <c:noMultiLvlLbl val="0"/>
      </c:catAx>
      <c:valAx>
        <c:axId val="2899332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59110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54160504"/>
        <c:axId val="17682489"/>
      </c:lineChart>
      <c:catAx>
        <c:axId val="541605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82489"/>
        <c:crosses val="autoZero"/>
        <c:auto val="0"/>
        <c:lblOffset val="100"/>
        <c:tickLblSkip val="1"/>
        <c:noMultiLvlLbl val="0"/>
      </c:catAx>
      <c:valAx>
        <c:axId val="1768248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16050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03.10.2017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жовтень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4924674"/>
        <c:axId val="22995475"/>
      </c:bar3DChart>
      <c:catAx>
        <c:axId val="24924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995475"/>
        <c:crosses val="autoZero"/>
        <c:auto val="1"/>
        <c:lblOffset val="100"/>
        <c:tickLblSkip val="1"/>
        <c:noMultiLvlLbl val="0"/>
      </c:catAx>
      <c:valAx>
        <c:axId val="22995475"/>
        <c:scaling>
          <c:orientation val="minMax"/>
          <c:max val="6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924674"/>
        <c:crossesAt val="1"/>
        <c:crossBetween val="between"/>
        <c:dispUnits/>
        <c:majorUnit val="40000"/>
        <c:minorUnit val="12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632684"/>
        <c:axId val="50694157"/>
      </c:bar3DChart>
      <c:catAx>
        <c:axId val="5632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694157"/>
        <c:crosses val="autoZero"/>
        <c:auto val="1"/>
        <c:lblOffset val="100"/>
        <c:tickLblSkip val="1"/>
        <c:noMultiLvlLbl val="0"/>
      </c:catAx>
      <c:valAx>
        <c:axId val="50694157"/>
        <c:scaling>
          <c:orientation val="minMax"/>
          <c:max val="6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2684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327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59613352"/>
        <c:axId val="66758121"/>
      </c:lineChart>
      <c:catAx>
        <c:axId val="596133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58121"/>
        <c:crosses val="autoZero"/>
        <c:auto val="0"/>
        <c:lblOffset val="100"/>
        <c:tickLblSkip val="1"/>
        <c:noMultiLvlLbl val="0"/>
      </c:catAx>
      <c:valAx>
        <c:axId val="6675812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61335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63952178"/>
        <c:axId val="38698691"/>
      </c:lineChart>
      <c:catAx>
        <c:axId val="639521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98691"/>
        <c:crosses val="autoZero"/>
        <c:auto val="0"/>
        <c:lblOffset val="100"/>
        <c:tickLblSkip val="1"/>
        <c:noMultiLvlLbl val="0"/>
      </c:catAx>
      <c:valAx>
        <c:axId val="3869869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95217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2743900"/>
        <c:axId val="47586237"/>
      </c:lineChart>
      <c:catAx>
        <c:axId val="127439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86237"/>
        <c:crosses val="autoZero"/>
        <c:auto val="0"/>
        <c:lblOffset val="100"/>
        <c:tickLblSkip val="1"/>
        <c:noMultiLvlLbl val="0"/>
      </c:catAx>
      <c:valAx>
        <c:axId val="4758623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74390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25622950"/>
        <c:axId val="29279959"/>
      </c:lineChart>
      <c:catAx>
        <c:axId val="256229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79959"/>
        <c:crosses val="autoZero"/>
        <c:auto val="0"/>
        <c:lblOffset val="100"/>
        <c:tickLblSkip val="1"/>
        <c:noMultiLvlLbl val="0"/>
      </c:catAx>
      <c:valAx>
        <c:axId val="2927995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62295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62193040"/>
        <c:axId val="22866449"/>
      </c:lineChart>
      <c:catAx>
        <c:axId val="621930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866449"/>
        <c:crosses val="autoZero"/>
        <c:auto val="0"/>
        <c:lblOffset val="100"/>
        <c:tickLblSkip val="1"/>
        <c:noMultiLvlLbl val="0"/>
      </c:catAx>
      <c:valAx>
        <c:axId val="2286644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19304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4471450"/>
        <c:axId val="40243051"/>
      </c:lineChart>
      <c:catAx>
        <c:axId val="44714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43051"/>
        <c:crosses val="autoZero"/>
        <c:auto val="0"/>
        <c:lblOffset val="100"/>
        <c:tickLblSkip val="1"/>
        <c:noMultiLvlLbl val="0"/>
      </c:catAx>
      <c:valAx>
        <c:axId val="4024305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7145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26643140"/>
        <c:axId val="38461669"/>
      </c:lineChart>
      <c:catAx>
        <c:axId val="266431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61669"/>
        <c:crosses val="autoZero"/>
        <c:auto val="0"/>
        <c:lblOffset val="100"/>
        <c:tickLblSkip val="1"/>
        <c:noMultiLvlLbl val="0"/>
      </c:catAx>
      <c:valAx>
        <c:axId val="3846166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64314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10610702"/>
        <c:axId val="28387455"/>
      </c:lineChart>
      <c:catAx>
        <c:axId val="106107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87455"/>
        <c:crosses val="autoZero"/>
        <c:auto val="0"/>
        <c:lblOffset val="100"/>
        <c:tickLblSkip val="1"/>
        <c:noMultiLvlLbl val="0"/>
      </c:catAx>
      <c:valAx>
        <c:axId val="2838745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61070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03.10.2017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1 114 771,3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993 769,7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січень-жовтень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- 118 538,5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жовтень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122 580,1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- 121 001,6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31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K6">
            <v>30039400.60999995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60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75</v>
      </c>
      <c r="Q1" s="129"/>
      <c r="R1" s="129"/>
      <c r="S1" s="129"/>
      <c r="T1" s="129"/>
      <c r="U1" s="130"/>
    </row>
    <row r="2" spans="1:21" ht="15" thickBot="1">
      <c r="A2" s="131" t="s">
        <v>65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66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7" t="s">
        <v>47</v>
      </c>
      <c r="T3" s="138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9">
        <v>0</v>
      </c>
      <c r="T4" s="140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1">
        <v>0</v>
      </c>
      <c r="T5" s="142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3">
        <v>0</v>
      </c>
      <c r="T7" s="144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1">
        <v>0</v>
      </c>
      <c r="T14" s="142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1">
        <v>1</v>
      </c>
      <c r="T15" s="142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1">
        <v>0</v>
      </c>
      <c r="T17" s="142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1">
        <v>0</v>
      </c>
      <c r="T18" s="142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1">
        <v>0</v>
      </c>
      <c r="T19" s="142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1">
        <v>0</v>
      </c>
      <c r="T21" s="142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7">
        <f>SUM(S4:S22)</f>
        <v>1</v>
      </c>
      <c r="T23" s="14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5" t="s">
        <v>33</v>
      </c>
      <c r="Q26" s="145"/>
      <c r="R26" s="145"/>
      <c r="S26" s="145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9" t="s">
        <v>29</v>
      </c>
      <c r="Q27" s="149"/>
      <c r="R27" s="149"/>
      <c r="S27" s="14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50">
        <v>42767</v>
      </c>
      <c r="Q28" s="153">
        <f>'[2]січень 17'!$D$94</f>
        <v>9505.30341</v>
      </c>
      <c r="R28" s="153"/>
      <c r="S28" s="15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1"/>
      <c r="Q29" s="153"/>
      <c r="R29" s="153"/>
      <c r="S29" s="15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4" t="s">
        <v>45</v>
      </c>
      <c r="R31" s="15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6" t="s">
        <v>40</v>
      </c>
      <c r="R32" s="15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5" t="s">
        <v>30</v>
      </c>
      <c r="Q36" s="145"/>
      <c r="R36" s="145"/>
      <c r="S36" s="145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6" t="s">
        <v>31</v>
      </c>
      <c r="Q37" s="146"/>
      <c r="R37" s="146"/>
      <c r="S37" s="14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50">
        <v>42767</v>
      </c>
      <c r="Q38" s="152">
        <f>104633628.96/1000</f>
        <v>104633.62895999999</v>
      </c>
      <c r="R38" s="152"/>
      <c r="S38" s="15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1"/>
      <c r="Q39" s="152"/>
      <c r="R39" s="152"/>
      <c r="S39" s="15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119</v>
      </c>
      <c r="S1" s="129"/>
      <c r="T1" s="129"/>
      <c r="U1" s="129"/>
      <c r="V1" s="129"/>
      <c r="W1" s="130"/>
    </row>
    <row r="2" spans="1:23" ht="15" thickBot="1">
      <c r="A2" s="131" t="s">
        <v>117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120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AVERAGE(N4:N24)</f>
        <v>4041.6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43011</v>
      </c>
      <c r="B5" s="69"/>
      <c r="C5" s="69"/>
      <c r="D5" s="113"/>
      <c r="E5" s="113">
        <f t="shared" si="0"/>
        <v>0</v>
      </c>
      <c r="F5" s="69"/>
      <c r="G5" s="69"/>
      <c r="H5" s="86"/>
      <c r="I5" s="85"/>
      <c r="J5" s="85"/>
      <c r="K5" s="85"/>
      <c r="L5" s="69"/>
      <c r="M5" s="69">
        <f t="shared" si="1"/>
        <v>0</v>
      </c>
      <c r="N5" s="69"/>
      <c r="O5" s="69">
        <v>10000</v>
      </c>
      <c r="P5" s="3">
        <f t="shared" si="2"/>
        <v>0</v>
      </c>
      <c r="Q5" s="2">
        <v>4041.6</v>
      </c>
      <c r="R5" s="75"/>
      <c r="S5" s="69"/>
      <c r="T5" s="76"/>
      <c r="U5" s="141"/>
      <c r="V5" s="142"/>
      <c r="W5" s="74">
        <f aca="true" t="shared" si="3" ref="W5:W24">R5+S5+U5+T5+V5</f>
        <v>0</v>
      </c>
    </row>
    <row r="6" spans="1:23" ht="12.75">
      <c r="A6" s="10">
        <v>43012</v>
      </c>
      <c r="B6" s="69"/>
      <c r="C6" s="69"/>
      <c r="D6" s="113"/>
      <c r="E6" s="113">
        <f t="shared" si="0"/>
        <v>0</v>
      </c>
      <c r="F6" s="78"/>
      <c r="G6" s="69"/>
      <c r="H6" s="87"/>
      <c r="I6" s="85"/>
      <c r="J6" s="85"/>
      <c r="K6" s="85"/>
      <c r="L6" s="85"/>
      <c r="M6" s="69">
        <f t="shared" si="1"/>
        <v>0</v>
      </c>
      <c r="N6" s="69"/>
      <c r="O6" s="69">
        <v>3500</v>
      </c>
      <c r="P6" s="3">
        <f t="shared" si="2"/>
        <v>0</v>
      </c>
      <c r="Q6" s="2">
        <v>4041.6</v>
      </c>
      <c r="R6" s="77"/>
      <c r="S6" s="78"/>
      <c r="T6" s="79"/>
      <c r="U6" s="143"/>
      <c r="V6" s="144"/>
      <c r="W6" s="74">
        <f t="shared" si="3"/>
        <v>0</v>
      </c>
    </row>
    <row r="7" spans="1:23" ht="12.75">
      <c r="A7" s="10">
        <v>43013</v>
      </c>
      <c r="B7" s="84"/>
      <c r="C7" s="69"/>
      <c r="D7" s="113"/>
      <c r="E7" s="113">
        <f t="shared" si="0"/>
        <v>0</v>
      </c>
      <c r="F7" s="69"/>
      <c r="G7" s="69"/>
      <c r="H7" s="86"/>
      <c r="I7" s="85"/>
      <c r="J7" s="85"/>
      <c r="K7" s="85"/>
      <c r="L7" s="85"/>
      <c r="M7" s="69">
        <f t="shared" si="1"/>
        <v>0</v>
      </c>
      <c r="N7" s="69"/>
      <c r="O7" s="69">
        <v>6500</v>
      </c>
      <c r="P7" s="3">
        <f t="shared" si="2"/>
        <v>0</v>
      </c>
      <c r="Q7" s="2">
        <v>4041.6</v>
      </c>
      <c r="R7" s="77"/>
      <c r="S7" s="78"/>
      <c r="T7" s="79"/>
      <c r="U7" s="143"/>
      <c r="V7" s="144"/>
      <c r="W7" s="74">
        <f t="shared" si="3"/>
        <v>0</v>
      </c>
    </row>
    <row r="8" spans="1:23" ht="12.75">
      <c r="A8" s="10">
        <v>43014</v>
      </c>
      <c r="B8" s="69"/>
      <c r="C8" s="80"/>
      <c r="D8" s="113"/>
      <c r="E8" s="113">
        <f t="shared" si="0"/>
        <v>0</v>
      </c>
      <c r="F8" s="85"/>
      <c r="G8" s="85"/>
      <c r="H8" s="69"/>
      <c r="I8" s="85"/>
      <c r="J8" s="85"/>
      <c r="K8" s="85"/>
      <c r="L8" s="85"/>
      <c r="M8" s="69">
        <f t="shared" si="1"/>
        <v>0</v>
      </c>
      <c r="N8" s="69"/>
      <c r="O8" s="69">
        <v>7900</v>
      </c>
      <c r="P8" s="3">
        <f t="shared" si="2"/>
        <v>0</v>
      </c>
      <c r="Q8" s="2">
        <v>4041.6</v>
      </c>
      <c r="R8" s="77"/>
      <c r="S8" s="78"/>
      <c r="T8" s="76"/>
      <c r="U8" s="141"/>
      <c r="V8" s="142"/>
      <c r="W8" s="74">
        <f t="shared" si="3"/>
        <v>0</v>
      </c>
    </row>
    <row r="9" spans="1:23" ht="12.75">
      <c r="A9" s="10">
        <v>43017</v>
      </c>
      <c r="B9" s="69"/>
      <c r="C9" s="80"/>
      <c r="D9" s="113"/>
      <c r="E9" s="113">
        <f>C9-D9</f>
        <v>0</v>
      </c>
      <c r="F9" s="85"/>
      <c r="G9" s="89"/>
      <c r="H9" s="69"/>
      <c r="I9" s="85"/>
      <c r="J9" s="85"/>
      <c r="K9" s="85"/>
      <c r="L9" s="85"/>
      <c r="M9" s="69">
        <f>N9-B9-C9-F9-G9-H9-I9-J9-K9-L9</f>
        <v>0</v>
      </c>
      <c r="N9" s="69"/>
      <c r="O9" s="69">
        <v>3500</v>
      </c>
      <c r="P9" s="3">
        <f t="shared" si="2"/>
        <v>0</v>
      </c>
      <c r="Q9" s="2">
        <v>4041.6</v>
      </c>
      <c r="R9" s="77"/>
      <c r="S9" s="78"/>
      <c r="T9" s="76"/>
      <c r="U9" s="141"/>
      <c r="V9" s="142"/>
      <c r="W9" s="74">
        <f t="shared" si="3"/>
        <v>0</v>
      </c>
    </row>
    <row r="10" spans="1:23" ht="12.75">
      <c r="A10" s="10">
        <v>43018</v>
      </c>
      <c r="B10" s="69"/>
      <c r="C10" s="80"/>
      <c r="D10" s="113"/>
      <c r="E10" s="113">
        <f>C10-D10</f>
        <v>0</v>
      </c>
      <c r="F10" s="85"/>
      <c r="G10" s="85"/>
      <c r="H10" s="69"/>
      <c r="I10" s="85"/>
      <c r="J10" s="85"/>
      <c r="K10" s="85"/>
      <c r="L10" s="85"/>
      <c r="M10" s="69">
        <f t="shared" si="1"/>
        <v>0</v>
      </c>
      <c r="N10" s="69"/>
      <c r="O10" s="78">
        <v>3300</v>
      </c>
      <c r="P10" s="3">
        <f t="shared" si="2"/>
        <v>0</v>
      </c>
      <c r="Q10" s="2">
        <v>4041.6</v>
      </c>
      <c r="R10" s="77"/>
      <c r="S10" s="78"/>
      <c r="T10" s="76"/>
      <c r="U10" s="141"/>
      <c r="V10" s="142"/>
      <c r="W10" s="74">
        <f>R10+S10+U10+T10+V10</f>
        <v>0</v>
      </c>
    </row>
    <row r="11" spans="1:23" ht="12.75">
      <c r="A11" s="10">
        <v>43019</v>
      </c>
      <c r="B11" s="69"/>
      <c r="C11" s="80"/>
      <c r="D11" s="113"/>
      <c r="E11" s="113">
        <f t="shared" si="0"/>
        <v>0</v>
      </c>
      <c r="F11" s="85"/>
      <c r="G11" s="85"/>
      <c r="H11" s="69"/>
      <c r="I11" s="85"/>
      <c r="J11" s="85"/>
      <c r="K11" s="85"/>
      <c r="L11" s="85"/>
      <c r="M11" s="69">
        <f>N11-B11-C11-F11-G11-H11-I11-J11-K11-L11</f>
        <v>0</v>
      </c>
      <c r="N11" s="69"/>
      <c r="O11" s="69">
        <v>3500</v>
      </c>
      <c r="P11" s="3">
        <f t="shared" si="2"/>
        <v>0</v>
      </c>
      <c r="Q11" s="2">
        <v>4041.6</v>
      </c>
      <c r="R11" s="75"/>
      <c r="S11" s="69"/>
      <c r="T11" s="76"/>
      <c r="U11" s="141"/>
      <c r="V11" s="142"/>
      <c r="W11" s="74">
        <f t="shared" si="3"/>
        <v>0</v>
      </c>
    </row>
    <row r="12" spans="1:23" ht="12.75">
      <c r="A12" s="10">
        <v>43020</v>
      </c>
      <c r="B12" s="84"/>
      <c r="C12" s="80"/>
      <c r="D12" s="113"/>
      <c r="E12" s="113">
        <f t="shared" si="0"/>
        <v>0</v>
      </c>
      <c r="F12" s="85"/>
      <c r="G12" s="85"/>
      <c r="H12" s="69"/>
      <c r="I12" s="85"/>
      <c r="J12" s="85"/>
      <c r="K12" s="85"/>
      <c r="L12" s="85"/>
      <c r="M12" s="69">
        <f>N12-B12-C12-F12-G12-H12-I12-J12-K12-L12</f>
        <v>0</v>
      </c>
      <c r="N12" s="69"/>
      <c r="O12" s="69">
        <v>2500</v>
      </c>
      <c r="P12" s="3">
        <f t="shared" si="2"/>
        <v>0</v>
      </c>
      <c r="Q12" s="2">
        <v>4041.6</v>
      </c>
      <c r="R12" s="75"/>
      <c r="S12" s="69"/>
      <c r="T12" s="76"/>
      <c r="U12" s="141"/>
      <c r="V12" s="142"/>
      <c r="W12" s="74">
        <f t="shared" si="3"/>
        <v>0</v>
      </c>
    </row>
    <row r="13" spans="1:23" ht="12.75">
      <c r="A13" s="10">
        <v>43021</v>
      </c>
      <c r="B13" s="69"/>
      <c r="C13" s="80"/>
      <c r="D13" s="113"/>
      <c r="E13" s="113">
        <f t="shared" si="0"/>
        <v>0</v>
      </c>
      <c r="F13" s="85"/>
      <c r="G13" s="85"/>
      <c r="H13" s="69"/>
      <c r="I13" s="85"/>
      <c r="J13" s="85"/>
      <c r="K13" s="85"/>
      <c r="L13" s="85"/>
      <c r="M13" s="69">
        <f>N13-B13-C13-F13-G13-H13-I13-J13-K13-L13</f>
        <v>0</v>
      </c>
      <c r="N13" s="69"/>
      <c r="O13" s="69">
        <v>8900</v>
      </c>
      <c r="P13" s="3">
        <f t="shared" si="2"/>
        <v>0</v>
      </c>
      <c r="Q13" s="2">
        <v>4041.6</v>
      </c>
      <c r="R13" s="75"/>
      <c r="S13" s="69"/>
      <c r="T13" s="76"/>
      <c r="U13" s="141"/>
      <c r="V13" s="142"/>
      <c r="W13" s="74">
        <f t="shared" si="3"/>
        <v>0</v>
      </c>
    </row>
    <row r="14" spans="1:23" ht="12.75">
      <c r="A14" s="10">
        <v>43025</v>
      </c>
      <c r="B14" s="69"/>
      <c r="C14" s="80"/>
      <c r="D14" s="113"/>
      <c r="E14" s="113">
        <f t="shared" si="0"/>
        <v>0</v>
      </c>
      <c r="F14" s="85"/>
      <c r="G14" s="85"/>
      <c r="H14" s="69"/>
      <c r="I14" s="85"/>
      <c r="J14" s="85"/>
      <c r="K14" s="85"/>
      <c r="L14" s="85"/>
      <c r="M14" s="69">
        <f t="shared" si="1"/>
        <v>0</v>
      </c>
      <c r="N14" s="69"/>
      <c r="O14" s="69">
        <v>5000</v>
      </c>
      <c r="P14" s="3">
        <f t="shared" si="2"/>
        <v>0</v>
      </c>
      <c r="Q14" s="2">
        <v>4041.6</v>
      </c>
      <c r="R14" s="75"/>
      <c r="S14" s="69"/>
      <c r="T14" s="80"/>
      <c r="U14" s="141"/>
      <c r="V14" s="142"/>
      <c r="W14" s="74">
        <f t="shared" si="3"/>
        <v>0</v>
      </c>
    </row>
    <row r="15" spans="1:23" ht="12.75">
      <c r="A15" s="10">
        <v>43026</v>
      </c>
      <c r="B15" s="69"/>
      <c r="C15" s="69"/>
      <c r="D15" s="113"/>
      <c r="E15" s="113">
        <f t="shared" si="0"/>
        <v>0</v>
      </c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4800</v>
      </c>
      <c r="P15" s="3">
        <f>N15/O15</f>
        <v>0</v>
      </c>
      <c r="Q15" s="2">
        <v>4041.6</v>
      </c>
      <c r="R15" s="75"/>
      <c r="S15" s="69"/>
      <c r="T15" s="80"/>
      <c r="U15" s="141"/>
      <c r="V15" s="142"/>
      <c r="W15" s="74">
        <f t="shared" si="3"/>
        <v>0</v>
      </c>
    </row>
    <row r="16" spans="1:23" ht="12.75">
      <c r="A16" s="10">
        <v>43027</v>
      </c>
      <c r="B16" s="69"/>
      <c r="C16" s="80"/>
      <c r="D16" s="113"/>
      <c r="E16" s="113">
        <f t="shared" si="0"/>
        <v>0</v>
      </c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4500</v>
      </c>
      <c r="P16" s="3">
        <f t="shared" si="2"/>
        <v>0</v>
      </c>
      <c r="Q16" s="2">
        <v>4041.6</v>
      </c>
      <c r="R16" s="75"/>
      <c r="S16" s="69"/>
      <c r="T16" s="80"/>
      <c r="U16" s="141"/>
      <c r="V16" s="142"/>
      <c r="W16" s="74">
        <f t="shared" si="3"/>
        <v>0</v>
      </c>
    </row>
    <row r="17" spans="1:23" ht="12.75">
      <c r="A17" s="10">
        <v>43028</v>
      </c>
      <c r="B17" s="69"/>
      <c r="C17" s="80"/>
      <c r="D17" s="113"/>
      <c r="E17" s="113">
        <f t="shared" si="0"/>
        <v>0</v>
      </c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5600</v>
      </c>
      <c r="P17" s="3">
        <f t="shared" si="2"/>
        <v>0</v>
      </c>
      <c r="Q17" s="2">
        <v>4041.6</v>
      </c>
      <c r="R17" s="75"/>
      <c r="S17" s="69"/>
      <c r="T17" s="80"/>
      <c r="U17" s="141"/>
      <c r="V17" s="142"/>
      <c r="W17" s="74">
        <f t="shared" si="3"/>
        <v>0</v>
      </c>
    </row>
    <row r="18" spans="1:23" ht="12.75">
      <c r="A18" s="10">
        <v>43031</v>
      </c>
      <c r="B18" s="69"/>
      <c r="C18" s="80"/>
      <c r="D18" s="113"/>
      <c r="E18" s="113">
        <f t="shared" si="0"/>
        <v>0</v>
      </c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7500</v>
      </c>
      <c r="P18" s="3">
        <f>N18/O18</f>
        <v>0</v>
      </c>
      <c r="Q18" s="2">
        <v>4041.6</v>
      </c>
      <c r="R18" s="75"/>
      <c r="S18" s="69"/>
      <c r="T18" s="76"/>
      <c r="U18" s="141"/>
      <c r="V18" s="142"/>
      <c r="W18" s="74">
        <f t="shared" si="3"/>
        <v>0</v>
      </c>
    </row>
    <row r="19" spans="1:23" ht="12.75">
      <c r="A19" s="10">
        <v>43032</v>
      </c>
      <c r="B19" s="69"/>
      <c r="C19" s="80"/>
      <c r="D19" s="113"/>
      <c r="E19" s="113">
        <f t="shared" si="0"/>
        <v>0</v>
      </c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5800</v>
      </c>
      <c r="P19" s="3">
        <f>N19/O19</f>
        <v>0</v>
      </c>
      <c r="Q19" s="2">
        <v>4041.6</v>
      </c>
      <c r="R19" s="75"/>
      <c r="S19" s="69"/>
      <c r="T19" s="76"/>
      <c r="U19" s="141"/>
      <c r="V19" s="142"/>
      <c r="W19" s="74">
        <f t="shared" si="3"/>
        <v>0</v>
      </c>
    </row>
    <row r="20" spans="1:23" ht="12.75">
      <c r="A20" s="10">
        <v>43033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4041.6</v>
      </c>
      <c r="R20" s="75"/>
      <c r="S20" s="69"/>
      <c r="T20" s="76"/>
      <c r="U20" s="141"/>
      <c r="V20" s="142"/>
      <c r="W20" s="74">
        <f t="shared" si="3"/>
        <v>0</v>
      </c>
    </row>
    <row r="21" spans="1:23" ht="12.75">
      <c r="A21" s="10">
        <v>43034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4041.6</v>
      </c>
      <c r="R21" s="81"/>
      <c r="S21" s="80"/>
      <c r="T21" s="76"/>
      <c r="U21" s="141"/>
      <c r="V21" s="142"/>
      <c r="W21" s="74">
        <f t="shared" si="3"/>
        <v>0</v>
      </c>
    </row>
    <row r="22" spans="1:23" ht="12.75">
      <c r="A22" s="10">
        <v>43035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6200</v>
      </c>
      <c r="P22" s="3">
        <f>N22/O22</f>
        <v>0</v>
      </c>
      <c r="Q22" s="2">
        <v>4041.6</v>
      </c>
      <c r="R22" s="81"/>
      <c r="S22" s="80"/>
      <c r="T22" s="76"/>
      <c r="U22" s="141"/>
      <c r="V22" s="142"/>
      <c r="W22" s="74">
        <f t="shared" si="3"/>
        <v>0</v>
      </c>
    </row>
    <row r="23" spans="1:23" ht="12.75">
      <c r="A23" s="10">
        <v>43038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12400</v>
      </c>
      <c r="P23" s="3">
        <f>N23/O23</f>
        <v>0</v>
      </c>
      <c r="Q23" s="2">
        <v>4041.6</v>
      </c>
      <c r="R23" s="81"/>
      <c r="S23" s="80"/>
      <c r="T23" s="76"/>
      <c r="U23" s="141"/>
      <c r="V23" s="142"/>
      <c r="W23" s="74">
        <f t="shared" si="3"/>
        <v>0</v>
      </c>
    </row>
    <row r="24" spans="1:23" ht="13.5" thickBot="1">
      <c r="A24" s="10">
        <v>43039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v>7580</v>
      </c>
      <c r="P24" s="3">
        <f t="shared" si="2"/>
        <v>0</v>
      </c>
      <c r="Q24" s="2">
        <v>4041.6</v>
      </c>
      <c r="R24" s="81"/>
      <c r="S24" s="80"/>
      <c r="T24" s="76"/>
      <c r="U24" s="141"/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878.2</v>
      </c>
      <c r="C25" s="92">
        <f t="shared" si="4"/>
        <v>3.8</v>
      </c>
      <c r="D25" s="115">
        <f t="shared" si="4"/>
        <v>3.8</v>
      </c>
      <c r="E25" s="115">
        <f t="shared" si="4"/>
        <v>0</v>
      </c>
      <c r="F25" s="92">
        <f t="shared" si="4"/>
        <v>42.5</v>
      </c>
      <c r="G25" s="92">
        <f t="shared" si="4"/>
        <v>368.4</v>
      </c>
      <c r="H25" s="92">
        <f t="shared" si="4"/>
        <v>558.1</v>
      </c>
      <c r="I25" s="92">
        <f t="shared" si="4"/>
        <v>127.2</v>
      </c>
      <c r="J25" s="92">
        <f t="shared" si="4"/>
        <v>12.7</v>
      </c>
      <c r="K25" s="92">
        <f t="shared" si="4"/>
        <v>0</v>
      </c>
      <c r="L25" s="92">
        <f t="shared" si="4"/>
        <v>2019</v>
      </c>
      <c r="M25" s="91">
        <f t="shared" si="4"/>
        <v>31.699999999999818</v>
      </c>
      <c r="N25" s="91">
        <f t="shared" si="4"/>
        <v>4041.6</v>
      </c>
      <c r="O25" s="91">
        <f>SUM(O4:O24)</f>
        <v>122580</v>
      </c>
      <c r="P25" s="93">
        <f>N25/O25</f>
        <v>0.032971120900636315</v>
      </c>
      <c r="Q25" s="2"/>
      <c r="R25" s="82">
        <f>SUM(R4:R24)</f>
        <v>0</v>
      </c>
      <c r="S25" s="82">
        <f>SUM(S4:S24)</f>
        <v>0</v>
      </c>
      <c r="T25" s="82">
        <f>SUM(T4:T24)</f>
        <v>0</v>
      </c>
      <c r="U25" s="147">
        <f>SUM(U4:U24)</f>
        <v>0</v>
      </c>
      <c r="V25" s="148"/>
      <c r="W25" s="82">
        <f>R25+S25+U25+T25+V25</f>
        <v>0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43011</v>
      </c>
      <c r="S30" s="153">
        <v>0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43011</v>
      </c>
      <c r="S40" s="152">
        <v>30039.40060999995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3:T33"/>
    <mergeCell ref="S34:T34"/>
    <mergeCell ref="R38:U38"/>
    <mergeCell ref="R39:U39"/>
    <mergeCell ref="R40:R41"/>
    <mergeCell ref="S40:U41"/>
    <mergeCell ref="U23:V23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69" t="s">
        <v>121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70"/>
      <c r="M26" s="170"/>
      <c r="N26" s="170"/>
    </row>
    <row r="27" spans="1:16" ht="54" customHeight="1">
      <c r="A27" s="162" t="s">
        <v>32</v>
      </c>
      <c r="B27" s="171" t="s">
        <v>43</v>
      </c>
      <c r="C27" s="171"/>
      <c r="D27" s="164" t="s">
        <v>49</v>
      </c>
      <c r="E27" s="165"/>
      <c r="F27" s="166" t="s">
        <v>44</v>
      </c>
      <c r="G27" s="167"/>
      <c r="H27" s="168" t="s">
        <v>52</v>
      </c>
      <c r="I27" s="164"/>
      <c r="J27" s="179"/>
      <c r="K27" s="180"/>
      <c r="L27" s="176" t="s">
        <v>36</v>
      </c>
      <c r="M27" s="177"/>
      <c r="N27" s="178"/>
      <c r="O27" s="172" t="s">
        <v>122</v>
      </c>
      <c r="P27" s="173"/>
    </row>
    <row r="28" spans="1:16" ht="30.75" customHeight="1">
      <c r="A28" s="163"/>
      <c r="B28" s="48" t="s">
        <v>123</v>
      </c>
      <c r="C28" s="22" t="s">
        <v>23</v>
      </c>
      <c r="D28" s="48" t="str">
        <f>B28</f>
        <v>план на січень-жовтень 2017р.</v>
      </c>
      <c r="E28" s="22" t="str">
        <f>C28</f>
        <v>факт</v>
      </c>
      <c r="F28" s="47" t="str">
        <f>B28</f>
        <v>план на січень-жовтень 2017р.</v>
      </c>
      <c r="G28" s="62" t="str">
        <f>C28</f>
        <v>факт</v>
      </c>
      <c r="H28" s="48" t="str">
        <f>B28</f>
        <v>план на січень-жовтень 2017р.</v>
      </c>
      <c r="I28" s="22" t="str">
        <f>C28</f>
        <v>факт</v>
      </c>
      <c r="J28" s="47"/>
      <c r="K28" s="62"/>
      <c r="L28" s="45" t="str">
        <f>D28</f>
        <v>план на січень-жовтень 2017р.</v>
      </c>
      <c r="M28" s="22" t="str">
        <f>C28</f>
        <v>факт</v>
      </c>
      <c r="N28" s="46" t="s">
        <v>24</v>
      </c>
      <c r="O28" s="167"/>
      <c r="P28" s="164"/>
    </row>
    <row r="29" spans="1:16" ht="23.25" customHeight="1" thickBot="1">
      <c r="A29" s="44">
        <f>вересень!S40</f>
        <v>30039.40060999995</v>
      </c>
      <c r="B29" s="49">
        <v>30030</v>
      </c>
      <c r="C29" s="49">
        <v>6228.46</v>
      </c>
      <c r="D29" s="49">
        <v>61000</v>
      </c>
      <c r="E29" s="49">
        <v>3.81</v>
      </c>
      <c r="F29" s="49">
        <v>31600</v>
      </c>
      <c r="G29" s="49">
        <v>11573.4</v>
      </c>
      <c r="H29" s="49">
        <v>10</v>
      </c>
      <c r="I29" s="49">
        <v>10</v>
      </c>
      <c r="J29" s="49"/>
      <c r="K29" s="49"/>
      <c r="L29" s="63">
        <f>H29+F29+D29+J29+B29</f>
        <v>122640</v>
      </c>
      <c r="M29" s="50">
        <f>C29+E29+G29+I29</f>
        <v>17815.67</v>
      </c>
      <c r="N29" s="51">
        <f>M29-L29</f>
        <v>-104824.33</v>
      </c>
      <c r="O29" s="174">
        <f>вересень!S30</f>
        <v>0</v>
      </c>
      <c r="P29" s="175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613640</v>
      </c>
      <c r="C48" s="32">
        <v>552809.76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151917</v>
      </c>
      <c r="C49" s="32">
        <v>138169.61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169055</v>
      </c>
      <c r="C50" s="32">
        <v>159602.24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21859.1</v>
      </c>
      <c r="C51" s="32">
        <v>18681.38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106800</v>
      </c>
      <c r="C52" s="32">
        <v>70135.21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6065</v>
      </c>
      <c r="C53" s="32">
        <v>4873.33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24900</v>
      </c>
      <c r="C54" s="32">
        <v>22514.02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20535.200000000274</v>
      </c>
      <c r="C55" s="12">
        <v>26984.179999999866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1114771.3000000003</v>
      </c>
      <c r="C56" s="9">
        <v>993769.7299999999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30030</v>
      </c>
      <c r="C58" s="9">
        <f>C29</f>
        <v>6228.46</v>
      </c>
    </row>
    <row r="59" spans="1:3" ht="25.5">
      <c r="A59" s="83" t="s">
        <v>54</v>
      </c>
      <c r="B59" s="9">
        <f>D29</f>
        <v>61000</v>
      </c>
      <c r="C59" s="9">
        <f>E29</f>
        <v>3.81</v>
      </c>
    </row>
    <row r="60" spans="1:3" ht="12.75">
      <c r="A60" s="83" t="s">
        <v>55</v>
      </c>
      <c r="B60" s="9">
        <f>F29</f>
        <v>31600</v>
      </c>
      <c r="C60" s="9">
        <f>G29</f>
        <v>11573.4</v>
      </c>
    </row>
    <row r="61" spans="1:3" ht="25.5">
      <c r="A61" s="83" t="s">
        <v>56</v>
      </c>
      <c r="B61" s="9">
        <f>H29</f>
        <v>10</v>
      </c>
      <c r="C61" s="9">
        <f>I29</f>
        <v>10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7" sqref="E3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74</v>
      </c>
      <c r="Q1" s="129"/>
      <c r="R1" s="129"/>
      <c r="S1" s="129"/>
      <c r="T1" s="129"/>
      <c r="U1" s="130"/>
    </row>
    <row r="2" spans="1:21" ht="15" thickBot="1">
      <c r="A2" s="131" t="s">
        <v>72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73</v>
      </c>
      <c r="Q2" s="135"/>
      <c r="R2" s="135"/>
      <c r="S2" s="135"/>
      <c r="T2" s="135"/>
      <c r="U2" s="136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7" t="s">
        <v>47</v>
      </c>
      <c r="T3" s="158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9">
        <v>0</v>
      </c>
      <c r="T4" s="140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1">
        <v>0</v>
      </c>
      <c r="T5" s="142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3">
        <v>0</v>
      </c>
      <c r="T6" s="144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3">
        <v>1</v>
      </c>
      <c r="T7" s="144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1">
        <v>0</v>
      </c>
      <c r="T8" s="142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1">
        <v>0</v>
      </c>
      <c r="T9" s="142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1">
        <v>0</v>
      </c>
      <c r="T10" s="142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1">
        <v>0</v>
      </c>
      <c r="T11" s="142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1">
        <v>0</v>
      </c>
      <c r="T12" s="142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1">
        <v>0</v>
      </c>
      <c r="T13" s="142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1">
        <v>0</v>
      </c>
      <c r="T14" s="142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1">
        <v>0</v>
      </c>
      <c r="T15" s="142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1">
        <v>0</v>
      </c>
      <c r="T16" s="142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1">
        <v>0</v>
      </c>
      <c r="T17" s="142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1">
        <v>0</v>
      </c>
      <c r="T18" s="142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1">
        <v>0</v>
      </c>
      <c r="T19" s="142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1">
        <v>0</v>
      </c>
      <c r="T20" s="142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1">
        <v>0</v>
      </c>
      <c r="T21" s="142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1">
        <v>0</v>
      </c>
      <c r="T22" s="142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9">
        <v>0</v>
      </c>
      <c r="T23" s="160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7">
        <f>SUM(S4:S23)</f>
        <v>1</v>
      </c>
      <c r="T24" s="14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5" t="s">
        <v>33</v>
      </c>
      <c r="Q27" s="145"/>
      <c r="R27" s="145"/>
      <c r="S27" s="145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9" t="s">
        <v>29</v>
      </c>
      <c r="Q28" s="149"/>
      <c r="R28" s="149"/>
      <c r="S28" s="14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0">
        <v>42795</v>
      </c>
      <c r="Q29" s="153">
        <f>'[2]лютий'!$D$94</f>
        <v>7713.34596</v>
      </c>
      <c r="R29" s="153"/>
      <c r="S29" s="15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1"/>
      <c r="Q30" s="153"/>
      <c r="R30" s="153"/>
      <c r="S30" s="15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4" t="s">
        <v>45</v>
      </c>
      <c r="R32" s="15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6" t="s">
        <v>40</v>
      </c>
      <c r="R33" s="15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5" t="s">
        <v>30</v>
      </c>
      <c r="Q37" s="145"/>
      <c r="R37" s="145"/>
      <c r="S37" s="145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6" t="s">
        <v>31</v>
      </c>
      <c r="Q38" s="146"/>
      <c r="R38" s="146"/>
      <c r="S38" s="14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0">
        <v>42795</v>
      </c>
      <c r="Q39" s="152">
        <v>115182.07822999997</v>
      </c>
      <c r="R39" s="152"/>
      <c r="S39" s="15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1"/>
      <c r="Q40" s="152"/>
      <c r="R40" s="152"/>
      <c r="S40" s="15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78</v>
      </c>
      <c r="S1" s="129"/>
      <c r="T1" s="129"/>
      <c r="U1" s="129"/>
      <c r="V1" s="129"/>
      <c r="W1" s="130"/>
    </row>
    <row r="2" spans="1:23" ht="15" thickBot="1">
      <c r="A2" s="131" t="s">
        <v>83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84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7" t="s">
        <v>47</v>
      </c>
      <c r="V3" s="158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9">
        <v>0</v>
      </c>
      <c r="V4" s="140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1">
        <v>0</v>
      </c>
      <c r="V8" s="142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1">
        <v>0</v>
      </c>
      <c r="V9" s="142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1">
        <v>0</v>
      </c>
      <c r="V11" s="142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1">
        <v>0</v>
      </c>
      <c r="V17" s="142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1">
        <v>0</v>
      </c>
      <c r="V20" s="142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1">
        <v>0</v>
      </c>
      <c r="V21" s="142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1">
        <v>0</v>
      </c>
      <c r="V22" s="142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1">
        <v>0</v>
      </c>
      <c r="V24" s="142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9">
        <v>0</v>
      </c>
      <c r="V25" s="160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7">
        <f>SUM(U4:U25)</f>
        <v>1</v>
      </c>
      <c r="V26" s="14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42826</v>
      </c>
      <c r="S31" s="153">
        <f>'[2]березень'!$D$97</f>
        <v>1399.2856000000002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42826</v>
      </c>
      <c r="S41" s="152">
        <v>114548.88999999997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85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87</v>
      </c>
      <c r="S1" s="129"/>
      <c r="T1" s="129"/>
      <c r="U1" s="129"/>
      <c r="V1" s="129"/>
      <c r="W1" s="130"/>
    </row>
    <row r="2" spans="1:23" ht="15" thickBot="1">
      <c r="A2" s="131" t="s">
        <v>88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89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9">
        <v>0</v>
      </c>
      <c r="V4" s="140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1">
        <v>1</v>
      </c>
      <c r="V5" s="142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3">
        <v>0</v>
      </c>
      <c r="V6" s="144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3">
        <v>0</v>
      </c>
      <c r="V7" s="144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1">
        <v>0</v>
      </c>
      <c r="V10" s="142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1">
        <v>0</v>
      </c>
      <c r="V11" s="142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1">
        <v>0</v>
      </c>
      <c r="V12" s="142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1">
        <v>0</v>
      </c>
      <c r="V20" s="142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1">
        <v>1</v>
      </c>
      <c r="V22" s="142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7">
        <f>SUM(U4:U22)</f>
        <v>2</v>
      </c>
      <c r="V23" s="148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5" t="s">
        <v>33</v>
      </c>
      <c r="S26" s="145"/>
      <c r="T26" s="145"/>
      <c r="U26" s="145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9" t="s">
        <v>29</v>
      </c>
      <c r="S27" s="149"/>
      <c r="T27" s="149"/>
      <c r="U27" s="14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0">
        <v>42856</v>
      </c>
      <c r="S28" s="153">
        <f>'[2]квітень'!$D$97</f>
        <v>102.57358</v>
      </c>
      <c r="T28" s="153"/>
      <c r="U28" s="15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1"/>
      <c r="S29" s="153"/>
      <c r="T29" s="153"/>
      <c r="U29" s="15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4" t="s">
        <v>45</v>
      </c>
      <c r="T31" s="15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6" t="s">
        <v>40</v>
      </c>
      <c r="T32" s="15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5" t="s">
        <v>30</v>
      </c>
      <c r="S36" s="145"/>
      <c r="T36" s="145"/>
      <c r="U36" s="145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6" t="s">
        <v>31</v>
      </c>
      <c r="S37" s="146"/>
      <c r="T37" s="146"/>
      <c r="U37" s="14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0">
        <v>42856</v>
      </c>
      <c r="S38" s="152">
        <v>94413.13370999995</v>
      </c>
      <c r="T38" s="152"/>
      <c r="U38" s="15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1"/>
      <c r="S39" s="152"/>
      <c r="T39" s="152"/>
      <c r="U39" s="15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E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90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92</v>
      </c>
      <c r="S1" s="129"/>
      <c r="T1" s="129"/>
      <c r="U1" s="129"/>
      <c r="V1" s="129"/>
      <c r="W1" s="130"/>
    </row>
    <row r="2" spans="1:23" ht="15" thickBot="1">
      <c r="A2" s="131" t="s">
        <v>94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95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9">
        <v>0</v>
      </c>
      <c r="V4" s="140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3">
        <v>1</v>
      </c>
      <c r="V7" s="144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1">
        <v>0</v>
      </c>
      <c r="V9" s="142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1">
        <v>0</v>
      </c>
      <c r="V10" s="142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1">
        <v>0</v>
      </c>
      <c r="V12" s="142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1">
        <v>0</v>
      </c>
      <c r="V14" s="142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1">
        <v>0</v>
      </c>
      <c r="V17" s="142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1">
        <v>0</v>
      </c>
      <c r="V20" s="142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1">
        <v>0</v>
      </c>
      <c r="V23" s="142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7">
        <f>SUM(U4:U23)</f>
        <v>1</v>
      </c>
      <c r="V24" s="148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42887</v>
      </c>
      <c r="S29" s="153">
        <f>'[2]травень'!$D$97</f>
        <v>1135.71022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42887</v>
      </c>
      <c r="S39" s="152">
        <v>59637.061719999954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96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98</v>
      </c>
      <c r="S1" s="129"/>
      <c r="T1" s="129"/>
      <c r="U1" s="129"/>
      <c r="V1" s="129"/>
      <c r="W1" s="130"/>
    </row>
    <row r="2" spans="1:23" ht="15" thickBot="1">
      <c r="A2" s="131" t="s">
        <v>99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100</v>
      </c>
      <c r="S2" s="135"/>
      <c r="T2" s="135"/>
      <c r="U2" s="135"/>
      <c r="V2" s="135"/>
      <c r="W2" s="136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9">
        <v>0</v>
      </c>
      <c r="V4" s="140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1">
        <v>0</v>
      </c>
      <c r="V5" s="142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3">
        <v>1</v>
      </c>
      <c r="V6" s="144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3">
        <v>0</v>
      </c>
      <c r="V7" s="144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1">
        <v>0</v>
      </c>
      <c r="V8" s="142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1">
        <v>0</v>
      </c>
      <c r="V9" s="142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1">
        <v>0</v>
      </c>
      <c r="V11" s="142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1">
        <v>0</v>
      </c>
      <c r="V12" s="142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1">
        <v>0</v>
      </c>
      <c r="V13" s="142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1">
        <v>0</v>
      </c>
      <c r="V14" s="142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1">
        <v>0</v>
      </c>
      <c r="V15" s="142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1">
        <v>0</v>
      </c>
      <c r="V17" s="142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1">
        <v>0</v>
      </c>
      <c r="V20" s="142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1">
        <v>0</v>
      </c>
      <c r="V22" s="142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1">
        <v>0</v>
      </c>
      <c r="V23" s="142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7">
        <f>SUM(U4:U23)</f>
        <v>1</v>
      </c>
      <c r="V24" s="148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33</v>
      </c>
      <c r="S27" s="145"/>
      <c r="T27" s="145"/>
      <c r="U27" s="145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 t="s">
        <v>29</v>
      </c>
      <c r="S28" s="149"/>
      <c r="T28" s="149"/>
      <c r="U28" s="14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>
        <v>42917</v>
      </c>
      <c r="S29" s="153">
        <f>'[2]червень'!$D$97</f>
        <v>225.52589</v>
      </c>
      <c r="T29" s="153"/>
      <c r="U29" s="15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1"/>
      <c r="S30" s="153"/>
      <c r="T30" s="153"/>
      <c r="U30" s="15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4" t="s">
        <v>45</v>
      </c>
      <c r="T32" s="15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6" t="s">
        <v>40</v>
      </c>
      <c r="T33" s="15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30</v>
      </c>
      <c r="S37" s="145"/>
      <c r="T37" s="145"/>
      <c r="U37" s="145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6" t="s">
        <v>31</v>
      </c>
      <c r="S38" s="146"/>
      <c r="T38" s="146"/>
      <c r="U38" s="14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>
        <v>42917</v>
      </c>
      <c r="S39" s="152">
        <v>31922.249009999945</v>
      </c>
      <c r="T39" s="152"/>
      <c r="U39" s="15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1"/>
      <c r="S40" s="152"/>
      <c r="T40" s="152"/>
      <c r="U40" s="15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6" sqref="K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103</v>
      </c>
      <c r="S1" s="129"/>
      <c r="T1" s="129"/>
      <c r="U1" s="129"/>
      <c r="V1" s="129"/>
      <c r="W1" s="130"/>
    </row>
    <row r="2" spans="1:23" ht="15" thickBot="1">
      <c r="A2" s="131" t="s">
        <v>104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105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1">
        <v>0</v>
      </c>
      <c r="V5" s="142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3">
        <v>0</v>
      </c>
      <c r="V6" s="144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1">
        <v>0</v>
      </c>
      <c r="V9" s="142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1">
        <v>0</v>
      </c>
      <c r="V10" s="142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1">
        <v>0</v>
      </c>
      <c r="V11" s="142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1">
        <v>0</v>
      </c>
      <c r="V15" s="142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1">
        <v>0</v>
      </c>
      <c r="V16" s="142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1">
        <v>0</v>
      </c>
      <c r="V17" s="142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1">
        <v>0</v>
      </c>
      <c r="V18" s="142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1">
        <v>0</v>
      </c>
      <c r="V19" s="142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1">
        <v>0</v>
      </c>
      <c r="V20" s="142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1">
        <v>0</v>
      </c>
      <c r="V21" s="142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1">
        <v>0</v>
      </c>
      <c r="V24" s="142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7">
        <f>SUM(U4:U24)</f>
        <v>1</v>
      </c>
      <c r="V25" s="148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42948</v>
      </c>
      <c r="S30" s="153">
        <f>'[2]липень'!$D$97</f>
        <v>1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42948</v>
      </c>
      <c r="S40" s="152" t="e">
        <f>#REF!/1000</f>
        <v>#REF!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106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107</v>
      </c>
      <c r="S1" s="129"/>
      <c r="T1" s="129"/>
      <c r="U1" s="129"/>
      <c r="V1" s="129"/>
      <c r="W1" s="130"/>
    </row>
    <row r="2" spans="1:23" ht="15" thickBot="1">
      <c r="A2" s="131" t="s">
        <v>108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110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39">
        <v>0</v>
      </c>
      <c r="V4" s="140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43">
        <v>0</v>
      </c>
      <c r="V6" s="144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43">
        <v>1</v>
      </c>
      <c r="V7" s="144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41">
        <v>0</v>
      </c>
      <c r="V10" s="142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41">
        <v>0</v>
      </c>
      <c r="V11" s="142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41">
        <v>0</v>
      </c>
      <c r="V12" s="142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41">
        <v>0</v>
      </c>
      <c r="V13" s="142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41">
        <v>0</v>
      </c>
      <c r="V14" s="142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41">
        <v>0</v>
      </c>
      <c r="V15" s="142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41">
        <v>0</v>
      </c>
      <c r="V19" s="142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41">
        <v>0</v>
      </c>
      <c r="V20" s="142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41">
        <v>0</v>
      </c>
      <c r="V21" s="142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41">
        <v>0</v>
      </c>
      <c r="V24" s="142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47">
        <f>SUM(U4:U24)</f>
        <v>1</v>
      </c>
      <c r="V26" s="148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33</v>
      </c>
      <c r="S29" s="145"/>
      <c r="T29" s="145"/>
      <c r="U29" s="145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 t="s">
        <v>29</v>
      </c>
      <c r="S30" s="149"/>
      <c r="T30" s="149"/>
      <c r="U30" s="14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>
        <v>42979</v>
      </c>
      <c r="S31" s="153">
        <f>'[4]серпень'!$D$97</f>
        <v>50</v>
      </c>
      <c r="T31" s="153"/>
      <c r="U31" s="15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1"/>
      <c r="S32" s="153"/>
      <c r="T32" s="153"/>
      <c r="U32" s="15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4" t="s">
        <v>45</v>
      </c>
      <c r="T34" s="15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6" t="s">
        <v>40</v>
      </c>
      <c r="T35" s="15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30</v>
      </c>
      <c r="S39" s="145"/>
      <c r="T39" s="145"/>
      <c r="U39" s="145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6" t="s">
        <v>31</v>
      </c>
      <c r="S40" s="146"/>
      <c r="T40" s="146"/>
      <c r="U40" s="14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>
        <v>42979</v>
      </c>
      <c r="S41" s="152">
        <v>53176.6</v>
      </c>
      <c r="T41" s="152"/>
      <c r="U41" s="15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1"/>
      <c r="S42" s="152"/>
      <c r="T42" s="152"/>
      <c r="U42" s="15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5:V25"/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4" sqref="E2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5" t="s">
        <v>111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7"/>
      <c r="Q1" s="1"/>
      <c r="R1" s="128" t="s">
        <v>113</v>
      </c>
      <c r="S1" s="129"/>
      <c r="T1" s="129"/>
      <c r="U1" s="129"/>
      <c r="V1" s="129"/>
      <c r="W1" s="130"/>
    </row>
    <row r="2" spans="1:23" ht="15" thickBot="1">
      <c r="A2" s="131" t="s">
        <v>114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  <c r="Q2" s="1"/>
      <c r="R2" s="134" t="s">
        <v>115</v>
      </c>
      <c r="S2" s="135"/>
      <c r="T2" s="135"/>
      <c r="U2" s="135"/>
      <c r="V2" s="135"/>
      <c r="W2" s="136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7" t="s">
        <v>47</v>
      </c>
      <c r="V3" s="138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39">
        <v>0</v>
      </c>
      <c r="V4" s="140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41">
        <v>0</v>
      </c>
      <c r="V5" s="142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43">
        <v>0</v>
      </c>
      <c r="V6" s="144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43">
        <v>0</v>
      </c>
      <c r="V7" s="144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41">
        <v>0</v>
      </c>
      <c r="V8" s="142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41">
        <v>0</v>
      </c>
      <c r="V9" s="142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41">
        <v>0</v>
      </c>
      <c r="V10" s="142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41">
        <v>1</v>
      </c>
      <c r="V11" s="142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41">
        <v>0</v>
      </c>
      <c r="V12" s="142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41">
        <v>0</v>
      </c>
      <c r="V13" s="142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41">
        <v>0</v>
      </c>
      <c r="V14" s="142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41">
        <v>0</v>
      </c>
      <c r="V15" s="142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41">
        <v>0</v>
      </c>
      <c r="V16" s="142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41">
        <v>0</v>
      </c>
      <c r="V17" s="142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41">
        <v>0</v>
      </c>
      <c r="V18" s="142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41">
        <v>0</v>
      </c>
      <c r="V19" s="142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41">
        <v>0</v>
      </c>
      <c r="V20" s="142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41">
        <v>0</v>
      </c>
      <c r="V21" s="142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41">
        <v>0</v>
      </c>
      <c r="V22" s="142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41">
        <v>0</v>
      </c>
      <c r="V23" s="142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41">
        <v>0</v>
      </c>
      <c r="V24" s="142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47">
        <f>SUM(U4:U24)</f>
        <v>1</v>
      </c>
      <c r="V25" s="148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33</v>
      </c>
      <c r="S28" s="145"/>
      <c r="T28" s="145"/>
      <c r="U28" s="145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 t="s">
        <v>29</v>
      </c>
      <c r="S29" s="149"/>
      <c r="T29" s="149"/>
      <c r="U29" s="14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>
        <v>43009</v>
      </c>
      <c r="S30" s="153">
        <f>'[5]вересень'!$D$97</f>
        <v>0</v>
      </c>
      <c r="T30" s="153"/>
      <c r="U30" s="15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1"/>
      <c r="S31" s="153"/>
      <c r="T31" s="153"/>
      <c r="U31" s="15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4" t="s">
        <v>45</v>
      </c>
      <c r="T33" s="15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6" t="s">
        <v>40</v>
      </c>
      <c r="T34" s="15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30</v>
      </c>
      <c r="S38" s="145"/>
      <c r="T38" s="145"/>
      <c r="U38" s="145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6" t="s">
        <v>31</v>
      </c>
      <c r="S39" s="146"/>
      <c r="T39" s="146"/>
      <c r="U39" s="146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>
        <v>43009</v>
      </c>
      <c r="S40" s="152">
        <f>'[3]залишки'!$K$6/1000</f>
        <v>30039.40060999995</v>
      </c>
      <c r="T40" s="152"/>
      <c r="U40" s="15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1"/>
      <c r="S41" s="152"/>
      <c r="T41" s="152"/>
      <c r="U41" s="15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  <mergeCell ref="U19:V19"/>
    <mergeCell ref="R38:U38"/>
    <mergeCell ref="U12:V12"/>
    <mergeCell ref="U13:V13"/>
    <mergeCell ref="U14:V14"/>
    <mergeCell ref="U15:V15"/>
    <mergeCell ref="U16:V16"/>
    <mergeCell ref="U23:V23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2017-10-03T12:26:36Z</dcterms:modified>
  <cp:category/>
  <cp:version/>
  <cp:contentType/>
  <cp:contentStatus/>
</cp:coreProperties>
</file>